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/>
  <mc:AlternateContent xmlns:mc="http://schemas.openxmlformats.org/markup-compatibility/2006">
    <mc:Choice Requires="x15">
      <x15ac:absPath xmlns:x15ac="http://schemas.microsoft.com/office/spreadsheetml/2010/11/ac" url="C:\Users\Wendy\Dropbox\Blog - Accounting in the Headlines\jordan files 4th quarter 2016\huntington bank allowance for doubtful accounts\"/>
    </mc:Choice>
  </mc:AlternateContent>
  <bookViews>
    <workbookView xWindow="0" yWindow="465" windowWidth="28800" windowHeight="16545" tabRatio="500"/>
  </bookViews>
  <sheets>
    <sheet name="Exhibit A" sheetId="4" r:id="rId1"/>
    <sheet name="Exhibit B" sheetId="1" r:id="rId2"/>
    <sheet name="Exhibit C" sheetId="3" r:id="rId3"/>
  </sheets>
  <calcPr calcId="17102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7" i="1"/>
  <c r="G13" i="1"/>
  <c r="J13" i="4"/>
  <c r="J8" i="4"/>
  <c r="J9" i="4"/>
  <c r="J10" i="4"/>
  <c r="J11" i="4"/>
  <c r="J12" i="4"/>
  <c r="J7" i="4"/>
  <c r="F13" i="1"/>
  <c r="I13" i="1"/>
  <c r="H13" i="1"/>
  <c r="H8" i="1"/>
  <c r="H9" i="1"/>
  <c r="H10" i="1"/>
  <c r="H11" i="1"/>
  <c r="H12" i="1"/>
  <c r="H7" i="1"/>
  <c r="E13" i="4"/>
  <c r="B13" i="4"/>
  <c r="H13" i="4"/>
  <c r="H7" i="4"/>
  <c r="I7" i="4"/>
  <c r="H8" i="4"/>
  <c r="I8" i="4"/>
  <c r="H9" i="4"/>
  <c r="I9" i="4"/>
  <c r="H10" i="4"/>
  <c r="I10" i="4"/>
  <c r="H11" i="4"/>
  <c r="I11" i="4"/>
  <c r="H12" i="4"/>
  <c r="I12" i="4"/>
  <c r="I13" i="4"/>
  <c r="F12" i="4"/>
  <c r="F11" i="4"/>
  <c r="F10" i="4"/>
  <c r="F9" i="4"/>
  <c r="F8" i="4"/>
  <c r="F7" i="4"/>
  <c r="F13" i="4"/>
  <c r="C7" i="4"/>
  <c r="C8" i="4"/>
  <c r="C9" i="4"/>
  <c r="C10" i="4"/>
  <c r="C11" i="4"/>
  <c r="C12" i="4"/>
  <c r="C13" i="4"/>
  <c r="I7" i="3"/>
  <c r="I8" i="3"/>
  <c r="I9" i="3"/>
  <c r="I10" i="3"/>
  <c r="I6" i="3"/>
  <c r="D11" i="3"/>
  <c r="E11" i="3"/>
  <c r="F11" i="3"/>
  <c r="G11" i="3"/>
  <c r="H11" i="3"/>
  <c r="I11" i="3"/>
  <c r="C11" i="3"/>
  <c r="F8" i="1"/>
  <c r="F9" i="1"/>
  <c r="F10" i="1"/>
  <c r="F11" i="1"/>
  <c r="F12" i="1"/>
  <c r="F7" i="1"/>
  <c r="I8" i="1"/>
  <c r="I9" i="1"/>
  <c r="I10" i="1"/>
  <c r="I11" i="1"/>
  <c r="I12" i="1"/>
  <c r="I7" i="1"/>
  <c r="D13" i="1"/>
  <c r="E13" i="1"/>
  <c r="B13" i="1"/>
  <c r="C13" i="1"/>
</calcChain>
</file>

<file path=xl/sharedStrings.xml><?xml version="1.0" encoding="utf-8"?>
<sst xmlns="http://schemas.openxmlformats.org/spreadsheetml/2006/main" count="61" uniqueCount="42">
  <si>
    <t>As of December 31, 2015</t>
  </si>
  <si>
    <t>Huntington Bancshares Incorporated</t>
  </si>
  <si>
    <t>(dollar amounts in thousands)</t>
  </si>
  <si>
    <t>Commercial and industrial</t>
  </si>
  <si>
    <t>Commercial real estate</t>
  </si>
  <si>
    <t>Automobile</t>
  </si>
  <si>
    <t>Home equity</t>
  </si>
  <si>
    <t>Residential mortgage</t>
  </si>
  <si>
    <t>Other consumer</t>
  </si>
  <si>
    <t>Total loans and leases</t>
  </si>
  <si>
    <t>30-59 days</t>
  </si>
  <si>
    <t>60-89 days</t>
  </si>
  <si>
    <t>90 or more days</t>
  </si>
  <si>
    <t>Current</t>
  </si>
  <si>
    <t>Past due</t>
  </si>
  <si>
    <t>Loan charge-offs</t>
  </si>
  <si>
    <t>Recoveries of loans previously charged off</t>
  </si>
  <si>
    <t>Provision (reduction in allowance) for loan and lease losses</t>
  </si>
  <si>
    <t>Write-downs of loans sold or transferred to held for sale</t>
  </si>
  <si>
    <t>Total</t>
  </si>
  <si>
    <t>Total past due</t>
  </si>
  <si>
    <t>Allowance</t>
  </si>
  <si>
    <t>Net balance</t>
  </si>
  <si>
    <t>% of total</t>
  </si>
  <si>
    <t>*Calculated as Total past due / Total loans and leases in each individual row</t>
  </si>
  <si>
    <t xml:space="preserve">  For example, the first row would be $105,273/$20,559,834 = 0.5%</t>
  </si>
  <si>
    <t>Allowance balances, beginning</t>
  </si>
  <si>
    <t>Allowance balances, ending</t>
  </si>
  <si>
    <t>Allowance for Doubtful Accounts Activity</t>
  </si>
  <si>
    <t>For Year Ending December 31, 2015</t>
  </si>
  <si>
    <t>Loan and Lease Balances and Related Allowances</t>
  </si>
  <si>
    <t>Loan and Lease Balances Aging Schedule</t>
  </si>
  <si>
    <t>% of total balance</t>
  </si>
  <si>
    <t>% of total allowance</t>
  </si>
  <si>
    <t>Allowance as a % of balance</t>
  </si>
  <si>
    <t>Balance / Total loans and leases</t>
  </si>
  <si>
    <t>Allowance / Total Allowance</t>
  </si>
  <si>
    <t>Net balance / Total net balance</t>
  </si>
  <si>
    <t>Loans and leases balance</t>
  </si>
  <si>
    <t>Total past due % of related loan or lease type*</t>
  </si>
  <si>
    <t>90 days past due % of related loan or lease type</t>
  </si>
  <si>
    <t>Allowance / Related loans and leases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</si>
</sst>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_-* #,##0_-;\-* #,##0_-;_-* &quot;-&quot;??_-;_-@_-"/>
    <numFmt numFmtId="166" formatCode="_(&quot;$&quot;* #,##0_);_(&quot;$&quot;* \(#,##0\);_(&quot;$&quot;* &quot;-&quot;??_);_(@_)"/>
    <numFmt numFmtId="167" formatCode="0.0%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165" fontId="0" fillId="0" borderId="0" xfId="1" applyNumberFormat="1" applyFont="1"/>
    <xf numFmtId="165" fontId="0" fillId="0" borderId="0" xfId="0" applyNumberFormat="1"/>
    <xf numFmtId="166" fontId="0" fillId="0" borderId="0" xfId="2" applyNumberFormat="1" applyFont="1"/>
    <xf numFmtId="166" fontId="0" fillId="0" borderId="2" xfId="2" applyNumberFormat="1" applyFont="1" applyBorder="1"/>
    <xf numFmtId="0" fontId="4" fillId="0" borderId="0" xfId="0" quotePrefix="1" applyFont="1"/>
    <xf numFmtId="37" fontId="0" fillId="0" borderId="0" xfId="1" applyNumberFormat="1" applyFont="1"/>
    <xf numFmtId="37" fontId="0" fillId="0" borderId="0" xfId="1" applyNumberFormat="1" applyFont="1" applyBorder="1"/>
    <xf numFmtId="166" fontId="0" fillId="0" borderId="0" xfId="0" applyNumberFormat="1"/>
    <xf numFmtId="0" fontId="2" fillId="0" borderId="0" xfId="0" applyFont="1" applyAlignment="1">
      <alignment horizontal="center"/>
    </xf>
    <xf numFmtId="167" fontId="0" fillId="0" borderId="0" xfId="3" applyNumberFormat="1" applyFont="1"/>
    <xf numFmtId="9" fontId="0" fillId="0" borderId="2" xfId="3" applyFont="1" applyBorder="1"/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2" fillId="0" borderId="1" xfId="0" quotePrefix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37" fontId="0" fillId="0" borderId="0" xfId="1" applyNumberFormat="1" applyFont="1" applyAlignment="1">
      <alignment vertical="center"/>
    </xf>
    <xf numFmtId="167" fontId="0" fillId="0" borderId="0" xfId="3" applyNumberFormat="1" applyFont="1" applyAlignment="1">
      <alignment horizontal="center"/>
    </xf>
    <xf numFmtId="167" fontId="0" fillId="0" borderId="2" xfId="3" applyNumberFormat="1" applyFont="1" applyBorder="1" applyAlignment="1">
      <alignment horizontal="center"/>
    </xf>
    <xf numFmtId="0" fontId="2" fillId="0" borderId="0" xfId="0" applyFont="1"/>
    <xf numFmtId="10" fontId="0" fillId="0" borderId="0" xfId="3" applyNumberFormat="1" applyFont="1"/>
    <xf numFmtId="10" fontId="0" fillId="0" borderId="2" xfId="3" applyNumberFormat="1" applyFont="1" applyBorder="1"/>
    <xf numFmtId="0" fontId="5" fillId="0" borderId="0" xfId="0" applyFont="1"/>
    <xf numFmtId="0" fontId="5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quotePrefix="1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Q29" sqref="Q29"/>
    </sheetView>
  </sheetViews>
  <sheetFormatPr defaultRowHeight="15.75" x14ac:dyDescent="0.25"/>
  <cols>
    <col min="1" max="1" width="26.75" customWidth="1"/>
    <col min="2" max="2" width="13.25" customWidth="1"/>
    <col min="3" max="3" width="9.5" customWidth="1"/>
    <col min="4" max="4" width="2.875" customWidth="1"/>
    <col min="5" max="5" width="12.25" customWidth="1"/>
    <col min="6" max="6" width="9.875" customWidth="1"/>
    <col min="7" max="7" width="3.125" customWidth="1"/>
    <col min="8" max="8" width="12.625" bestFit="1" customWidth="1"/>
    <col min="9" max="9" width="10.375" customWidth="1"/>
    <col min="10" max="10" width="10.25" customWidth="1"/>
  </cols>
  <sheetData>
    <row r="1" spans="1:10" x14ac:dyDescent="0.25">
      <c r="A1" s="33" t="s">
        <v>1</v>
      </c>
      <c r="B1" s="33"/>
      <c r="C1" s="33"/>
      <c r="D1" s="33"/>
      <c r="E1" s="33"/>
      <c r="F1" s="33"/>
      <c r="G1" s="33"/>
      <c r="H1" s="33"/>
      <c r="I1" s="33"/>
    </row>
    <row r="2" spans="1:10" x14ac:dyDescent="0.25">
      <c r="A2" s="33" t="s">
        <v>30</v>
      </c>
      <c r="B2" s="33"/>
      <c r="C2" s="33"/>
      <c r="D2" s="33"/>
      <c r="E2" s="33"/>
      <c r="F2" s="33"/>
      <c r="G2" s="33"/>
      <c r="H2" s="33"/>
      <c r="I2" s="33"/>
    </row>
    <row r="3" spans="1:10" x14ac:dyDescent="0.25">
      <c r="A3" s="33" t="s">
        <v>0</v>
      </c>
      <c r="B3" s="33"/>
      <c r="C3" s="33"/>
      <c r="D3" s="33"/>
      <c r="E3" s="33"/>
      <c r="F3" s="33"/>
      <c r="G3" s="33"/>
      <c r="H3" s="33"/>
      <c r="I3" s="33"/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18"/>
    </row>
    <row r="5" spans="1:10" s="27" customFormat="1" ht="51" x14ac:dyDescent="0.2">
      <c r="B5" s="28"/>
      <c r="C5" s="31" t="s">
        <v>35</v>
      </c>
      <c r="D5" s="28"/>
      <c r="E5" s="28"/>
      <c r="F5" s="31" t="s">
        <v>36</v>
      </c>
      <c r="G5" s="28"/>
      <c r="H5" s="28"/>
      <c r="I5" s="31" t="s">
        <v>37</v>
      </c>
      <c r="J5" s="31" t="s">
        <v>41</v>
      </c>
    </row>
    <row r="6" spans="1:10" ht="47.25" x14ac:dyDescent="0.25">
      <c r="A6" s="5" t="s">
        <v>2</v>
      </c>
      <c r="B6" s="29" t="s">
        <v>38</v>
      </c>
      <c r="C6" s="30" t="s">
        <v>32</v>
      </c>
      <c r="D6" s="30"/>
      <c r="E6" s="29" t="s">
        <v>21</v>
      </c>
      <c r="F6" s="30" t="s">
        <v>33</v>
      </c>
      <c r="G6" s="29"/>
      <c r="H6" s="29" t="s">
        <v>22</v>
      </c>
      <c r="I6" s="30" t="s">
        <v>23</v>
      </c>
      <c r="J6" s="29" t="s">
        <v>34</v>
      </c>
    </row>
    <row r="7" spans="1:10" x14ac:dyDescent="0.25">
      <c r="A7" t="s">
        <v>3</v>
      </c>
      <c r="B7" s="3">
        <v>20559834</v>
      </c>
      <c r="C7" s="10">
        <f>+B7/$B$13</f>
        <v>0.40841051165768155</v>
      </c>
      <c r="D7" s="10"/>
      <c r="E7" s="3">
        <v>-298746</v>
      </c>
      <c r="F7" s="10">
        <f>+E7/E$13</f>
        <v>0.49970644466858355</v>
      </c>
      <c r="G7" s="3"/>
      <c r="H7" s="8">
        <f>+B7+E7</f>
        <v>20261088</v>
      </c>
      <c r="I7" s="10">
        <f>+H7/H$13</f>
        <v>0.40731326473683188</v>
      </c>
      <c r="J7" s="25">
        <f>+E7/-B7</f>
        <v>1.4530564789579526E-2</v>
      </c>
    </row>
    <row r="8" spans="1:10" x14ac:dyDescent="0.25">
      <c r="A8" t="s">
        <v>4</v>
      </c>
      <c r="B8" s="6">
        <v>5268651</v>
      </c>
      <c r="C8" s="10">
        <f t="shared" ref="C8:C12" si="0">+B8/$B$13</f>
        <v>0.10465903813502363</v>
      </c>
      <c r="D8" s="10"/>
      <c r="E8" s="6">
        <v>-100007</v>
      </c>
      <c r="F8" s="10">
        <f t="shared" ref="F8:F12" si="1">+E8/E$13</f>
        <v>0.16727970386874147</v>
      </c>
      <c r="G8" s="6"/>
      <c r="H8" s="6">
        <f t="shared" ref="H8:H12" si="2">+B8+E8</f>
        <v>5168644</v>
      </c>
      <c r="I8" s="10">
        <f t="shared" ref="I8:I12" si="3">+H8/H$13</f>
        <v>0.10390642703404859</v>
      </c>
      <c r="J8" s="25">
        <f t="shared" ref="J8:J13" si="4">+E8/-B8</f>
        <v>1.8981519178248852E-2</v>
      </c>
    </row>
    <row r="9" spans="1:10" x14ac:dyDescent="0.25">
      <c r="A9" t="s">
        <v>5</v>
      </c>
      <c r="B9" s="6">
        <v>9480678</v>
      </c>
      <c r="C9" s="10">
        <f t="shared" si="0"/>
        <v>0.18832878479669266</v>
      </c>
      <c r="D9" s="10"/>
      <c r="E9" s="6">
        <v>-49504</v>
      </c>
      <c r="F9" s="10">
        <f t="shared" si="1"/>
        <v>8.2804348298800859E-2</v>
      </c>
      <c r="G9" s="6"/>
      <c r="H9" s="6">
        <f t="shared" si="2"/>
        <v>9431174</v>
      </c>
      <c r="I9" s="10">
        <f t="shared" si="3"/>
        <v>0.18959703803868408</v>
      </c>
      <c r="J9" s="25">
        <f t="shared" si="4"/>
        <v>5.2215674870510313E-3</v>
      </c>
    </row>
    <row r="10" spans="1:10" x14ac:dyDescent="0.25">
      <c r="A10" t="s">
        <v>6</v>
      </c>
      <c r="B10" s="6">
        <v>8470482</v>
      </c>
      <c r="C10" s="10">
        <f t="shared" si="0"/>
        <v>0.16826176162741302</v>
      </c>
      <c r="D10" s="10"/>
      <c r="E10" s="6">
        <v>-83671</v>
      </c>
      <c r="F10" s="10">
        <f t="shared" si="1"/>
        <v>0.13995480418772152</v>
      </c>
      <c r="G10" s="6"/>
      <c r="H10" s="6">
        <f t="shared" si="2"/>
        <v>8386811</v>
      </c>
      <c r="I10" s="10">
        <f t="shared" si="3"/>
        <v>0.16860197088827478</v>
      </c>
      <c r="J10" s="25">
        <f t="shared" si="4"/>
        <v>9.8779502748485865E-3</v>
      </c>
    </row>
    <row r="11" spans="1:10" x14ac:dyDescent="0.25">
      <c r="A11" t="s">
        <v>7</v>
      </c>
      <c r="B11" s="6">
        <v>5998400</v>
      </c>
      <c r="C11" s="10">
        <f t="shared" si="0"/>
        <v>0.11915512611276126</v>
      </c>
      <c r="D11" s="10"/>
      <c r="E11" s="6">
        <v>-41646</v>
      </c>
      <c r="F11" s="10">
        <f t="shared" si="1"/>
        <v>6.9660429243129054E-2</v>
      </c>
      <c r="G11" s="6"/>
      <c r="H11" s="6">
        <f t="shared" si="2"/>
        <v>5956754</v>
      </c>
      <c r="I11" s="10">
        <f t="shared" si="3"/>
        <v>0.11974998178647574</v>
      </c>
      <c r="J11" s="25">
        <f t="shared" si="4"/>
        <v>6.9428514270472126E-3</v>
      </c>
    </row>
    <row r="12" spans="1:10" x14ac:dyDescent="0.25">
      <c r="A12" t="s">
        <v>8</v>
      </c>
      <c r="B12" s="7">
        <v>563054</v>
      </c>
      <c r="C12" s="10">
        <f t="shared" si="0"/>
        <v>1.1184777670427894E-2</v>
      </c>
      <c r="D12" s="10"/>
      <c r="E12" s="7">
        <v>-24269</v>
      </c>
      <c r="F12" s="10">
        <f t="shared" si="1"/>
        <v>4.0594269733023554E-2</v>
      </c>
      <c r="G12" s="7"/>
      <c r="H12" s="7">
        <f t="shared" si="2"/>
        <v>538785</v>
      </c>
      <c r="I12" s="10">
        <f t="shared" si="3"/>
        <v>1.0831317515684941E-2</v>
      </c>
      <c r="J12" s="25">
        <f t="shared" si="4"/>
        <v>4.3102437776838455E-2</v>
      </c>
    </row>
    <row r="13" spans="1:10" ht="16.5" thickBot="1" x14ac:dyDescent="0.3">
      <c r="A13" t="s">
        <v>19</v>
      </c>
      <c r="B13" s="4">
        <f>SUM(B7:B12)</f>
        <v>50341099</v>
      </c>
      <c r="C13" s="11">
        <f>SUM(C7:C12)</f>
        <v>1</v>
      </c>
      <c r="D13" s="11"/>
      <c r="E13" s="4">
        <f t="shared" ref="E13" si="5">SUM(E7:E12)</f>
        <v>-597843</v>
      </c>
      <c r="F13" s="11">
        <f>SUM(F7:F12)</f>
        <v>1</v>
      </c>
      <c r="G13" s="4"/>
      <c r="H13" s="4">
        <f>+B13+E13</f>
        <v>49743256</v>
      </c>
      <c r="I13" s="11">
        <f>SUM(I7:I12)</f>
        <v>1</v>
      </c>
      <c r="J13" s="26">
        <f t="shared" si="4"/>
        <v>1.1875843234967914E-2</v>
      </c>
    </row>
    <row r="14" spans="1:10" ht="16.5" thickTop="1" x14ac:dyDescent="0.25"/>
  </sheetData>
  <mergeCells count="3">
    <mergeCell ref="A1:I1"/>
    <mergeCell ref="A2:I2"/>
    <mergeCell ref="A3:I3"/>
  </mergeCell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workbookViewId="0">
      <selection activeCell="M29" sqref="M29"/>
    </sheetView>
  </sheetViews>
  <sheetFormatPr defaultColWidth="11" defaultRowHeight="15.75" x14ac:dyDescent="0.25"/>
  <cols>
    <col min="1" max="1" width="25.75" customWidth="1"/>
    <col min="2" max="2" width="14.625" customWidth="1"/>
    <col min="3" max="4" width="11.75" customWidth="1"/>
    <col min="5" max="5" width="14.375" customWidth="1"/>
    <col min="6" max="6" width="13.25" bestFit="1" customWidth="1"/>
    <col min="7" max="7" width="13.25" customWidth="1"/>
    <col min="8" max="8" width="11" customWidth="1"/>
    <col min="9" max="9" width="12" customWidth="1"/>
    <col min="11" max="11" width="14" bestFit="1" customWidth="1"/>
  </cols>
  <sheetData>
    <row r="1" spans="1:11" x14ac:dyDescent="0.25">
      <c r="A1" s="33" t="s">
        <v>1</v>
      </c>
      <c r="B1" s="33"/>
      <c r="C1" s="33"/>
      <c r="D1" s="33"/>
      <c r="E1" s="33"/>
      <c r="F1" s="33"/>
      <c r="G1" s="33"/>
      <c r="H1" s="33"/>
      <c r="I1" s="33"/>
    </row>
    <row r="2" spans="1:11" x14ac:dyDescent="0.25">
      <c r="A2" s="33" t="s">
        <v>31</v>
      </c>
      <c r="B2" s="33"/>
      <c r="C2" s="33"/>
      <c r="D2" s="33"/>
      <c r="E2" s="33"/>
      <c r="F2" s="33"/>
      <c r="G2" s="33"/>
      <c r="H2" s="33"/>
      <c r="I2" s="33"/>
    </row>
    <row r="3" spans="1:11" x14ac:dyDescent="0.25">
      <c r="A3" s="33" t="s">
        <v>0</v>
      </c>
      <c r="B3" s="33"/>
      <c r="C3" s="33"/>
      <c r="D3" s="33"/>
      <c r="E3" s="33"/>
      <c r="F3" s="33"/>
      <c r="G3" s="33"/>
      <c r="H3" s="33"/>
      <c r="I3" s="33"/>
    </row>
    <row r="4" spans="1:11" x14ac:dyDescent="0.25">
      <c r="A4" s="9"/>
      <c r="B4" s="9"/>
      <c r="C4" s="9"/>
      <c r="D4" s="9"/>
      <c r="E4" s="9"/>
      <c r="F4" s="9"/>
      <c r="G4" s="18"/>
      <c r="H4" s="9"/>
      <c r="I4" s="9"/>
    </row>
    <row r="5" spans="1:11" x14ac:dyDescent="0.25">
      <c r="C5" s="34" t="s">
        <v>14</v>
      </c>
      <c r="D5" s="34"/>
      <c r="E5" s="34"/>
      <c r="F5" s="34"/>
      <c r="G5" s="32"/>
      <c r="H5" s="12"/>
    </row>
    <row r="6" spans="1:11" ht="79.5" customHeight="1" x14ac:dyDescent="0.25">
      <c r="A6" s="5" t="s">
        <v>2</v>
      </c>
      <c r="B6" s="13" t="s">
        <v>13</v>
      </c>
      <c r="C6" s="14" t="s">
        <v>10</v>
      </c>
      <c r="D6" s="14" t="s">
        <v>11</v>
      </c>
      <c r="E6" s="14" t="s">
        <v>12</v>
      </c>
      <c r="F6" s="13" t="s">
        <v>20</v>
      </c>
      <c r="G6" s="15" t="s">
        <v>40</v>
      </c>
      <c r="H6" s="15" t="s">
        <v>39</v>
      </c>
      <c r="I6" s="16" t="s">
        <v>9</v>
      </c>
    </row>
    <row r="7" spans="1:11" x14ac:dyDescent="0.25">
      <c r="A7" t="s">
        <v>3</v>
      </c>
      <c r="B7" s="3">
        <v>20454561</v>
      </c>
      <c r="C7" s="3">
        <v>44715</v>
      </c>
      <c r="D7" s="3">
        <v>13580</v>
      </c>
      <c r="E7" s="3">
        <v>46978</v>
      </c>
      <c r="F7" s="3">
        <f>SUM(C7:E7)</f>
        <v>105273</v>
      </c>
      <c r="G7" s="22">
        <f>+E7/I7</f>
        <v>2.2849406274389182E-3</v>
      </c>
      <c r="H7" s="22">
        <f>+F7/I7</f>
        <v>5.1203234423001665E-3</v>
      </c>
      <c r="I7" s="3">
        <f t="shared" ref="I7:I12" si="0">+F7+B7</f>
        <v>20559834</v>
      </c>
      <c r="J7" s="2"/>
      <c r="K7" s="1"/>
    </row>
    <row r="8" spans="1:11" x14ac:dyDescent="0.25">
      <c r="A8" t="s">
        <v>4</v>
      </c>
      <c r="B8" s="1">
        <v>5232032</v>
      </c>
      <c r="C8" s="1">
        <v>9232</v>
      </c>
      <c r="D8" s="1">
        <v>5721</v>
      </c>
      <c r="E8" s="1">
        <v>21666</v>
      </c>
      <c r="F8" s="1">
        <f t="shared" ref="F8:F12" si="1">SUM(C8:E8)</f>
        <v>36619</v>
      </c>
      <c r="G8" s="22">
        <f t="shared" ref="G8:G12" si="2">+E8/I8</f>
        <v>4.1122480877932507E-3</v>
      </c>
      <c r="H8" s="22">
        <f t="shared" ref="H8:H12" si="3">+F8/I8</f>
        <v>6.9503559829641398E-3</v>
      </c>
      <c r="I8" s="1">
        <f t="shared" si="0"/>
        <v>5268651</v>
      </c>
      <c r="K8" s="1"/>
    </row>
    <row r="9" spans="1:11" x14ac:dyDescent="0.25">
      <c r="A9" t="s">
        <v>5</v>
      </c>
      <c r="B9" s="1">
        <v>9388814</v>
      </c>
      <c r="C9" s="1">
        <v>69553</v>
      </c>
      <c r="D9" s="1">
        <v>14965</v>
      </c>
      <c r="E9" s="1">
        <v>7346</v>
      </c>
      <c r="F9" s="1">
        <f t="shared" si="1"/>
        <v>91864</v>
      </c>
      <c r="G9" s="22">
        <f t="shared" si="2"/>
        <v>7.7483909906021493E-4</v>
      </c>
      <c r="H9" s="22">
        <f t="shared" si="3"/>
        <v>9.6896023681006787E-3</v>
      </c>
      <c r="I9" s="1">
        <f t="shared" si="0"/>
        <v>9480678</v>
      </c>
      <c r="K9" s="1"/>
    </row>
    <row r="10" spans="1:11" x14ac:dyDescent="0.25">
      <c r="A10" t="s">
        <v>6</v>
      </c>
      <c r="B10" s="1">
        <v>8360800</v>
      </c>
      <c r="C10" s="1">
        <v>36477</v>
      </c>
      <c r="D10" s="1">
        <v>16905</v>
      </c>
      <c r="E10" s="1">
        <v>56300</v>
      </c>
      <c r="F10" s="1">
        <f t="shared" si="1"/>
        <v>109682</v>
      </c>
      <c r="G10" s="22">
        <f t="shared" si="2"/>
        <v>6.6466111373591251E-3</v>
      </c>
      <c r="H10" s="22">
        <f t="shared" si="3"/>
        <v>1.2948731843122977E-2</v>
      </c>
      <c r="I10" s="1">
        <f t="shared" si="0"/>
        <v>8470482</v>
      </c>
      <c r="K10" s="1"/>
    </row>
    <row r="11" spans="1:11" x14ac:dyDescent="0.25">
      <c r="A11" t="s">
        <v>7</v>
      </c>
      <c r="B11" s="1">
        <v>5741975</v>
      </c>
      <c r="C11" s="1">
        <v>102773</v>
      </c>
      <c r="D11" s="1">
        <v>34298</v>
      </c>
      <c r="E11" s="1">
        <v>119354</v>
      </c>
      <c r="F11" s="1">
        <f t="shared" si="1"/>
        <v>256425</v>
      </c>
      <c r="G11" s="22">
        <f t="shared" si="2"/>
        <v>1.98976393704988E-2</v>
      </c>
      <c r="H11" s="22">
        <f t="shared" si="3"/>
        <v>4.2748899706588427E-2</v>
      </c>
      <c r="I11" s="1">
        <f t="shared" si="0"/>
        <v>5998400</v>
      </c>
      <c r="K11" s="1"/>
    </row>
    <row r="12" spans="1:11" x14ac:dyDescent="0.25">
      <c r="A12" t="s">
        <v>8</v>
      </c>
      <c r="B12" s="1">
        <v>553338</v>
      </c>
      <c r="C12" s="1">
        <v>6469</v>
      </c>
      <c r="D12" s="1">
        <v>1852</v>
      </c>
      <c r="E12" s="1">
        <v>1395</v>
      </c>
      <c r="F12" s="1">
        <f t="shared" si="1"/>
        <v>9716</v>
      </c>
      <c r="G12" s="22">
        <f t="shared" si="2"/>
        <v>2.4775598788038091E-3</v>
      </c>
      <c r="H12" s="22">
        <f t="shared" si="3"/>
        <v>1.7255893750865815E-2</v>
      </c>
      <c r="I12" s="1">
        <f t="shared" si="0"/>
        <v>563054</v>
      </c>
      <c r="K12" s="1"/>
    </row>
    <row r="13" spans="1:11" ht="16.5" thickBot="1" x14ac:dyDescent="0.3">
      <c r="A13" t="s">
        <v>9</v>
      </c>
      <c r="B13" s="4">
        <f>SUM(B7:B12)</f>
        <v>49731520</v>
      </c>
      <c r="C13" s="4">
        <f>SUM(C7:C12)</f>
        <v>269219</v>
      </c>
      <c r="D13" s="4">
        <f t="shared" ref="D13:I13" si="4">SUM(D7:D12)</f>
        <v>87321</v>
      </c>
      <c r="E13" s="4">
        <f t="shared" si="4"/>
        <v>253039</v>
      </c>
      <c r="F13" s="4">
        <f t="shared" si="4"/>
        <v>609579</v>
      </c>
      <c r="G13" s="23">
        <f>+E13/$I$13</f>
        <v>5.0264893899118097E-3</v>
      </c>
      <c r="H13" s="23">
        <f>+F13/I13</f>
        <v>1.2108972829536359E-2</v>
      </c>
      <c r="I13" s="4">
        <f t="shared" si="4"/>
        <v>50341099</v>
      </c>
      <c r="K13" s="1"/>
    </row>
    <row r="14" spans="1:11" ht="16.5" thickTop="1" x14ac:dyDescent="0.25"/>
    <row r="15" spans="1:11" x14ac:dyDescent="0.25">
      <c r="A15" s="17" t="s">
        <v>24</v>
      </c>
    </row>
    <row r="16" spans="1:11" x14ac:dyDescent="0.25">
      <c r="A16" s="17" t="s">
        <v>25</v>
      </c>
    </row>
  </sheetData>
  <mergeCells count="4">
    <mergeCell ref="C5:F5"/>
    <mergeCell ref="A1:I1"/>
    <mergeCell ref="A2:I2"/>
    <mergeCell ref="A3:I3"/>
  </mergeCells>
  <phoneticPr fontId="3" type="noConversion"/>
  <pageMargins left="0.7" right="0.7" top="0.75" bottom="0.75" header="0.3" footer="0.3"/>
  <pageSetup scale="98" orientation="landscape" horizontalDpi="0" verticalDpi="0" r:id="rId1"/>
  <ignoredErrors>
    <ignoredError sqref="H13" formula="1"/>
    <ignoredError sqref="F7:F12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workbookViewId="0">
      <selection activeCell="B11" sqref="B11"/>
    </sheetView>
  </sheetViews>
  <sheetFormatPr defaultColWidth="11" defaultRowHeight="15.75" x14ac:dyDescent="0.25"/>
  <cols>
    <col min="1" max="1" width="5.5" customWidth="1"/>
    <col min="2" max="2" width="36.25" customWidth="1"/>
    <col min="3" max="4" width="12.125" bestFit="1" customWidth="1"/>
    <col min="5" max="8" width="11.75" bestFit="1" customWidth="1"/>
    <col min="9" max="9" width="12.75" bestFit="1" customWidth="1"/>
  </cols>
  <sheetData>
    <row r="1" spans="1:9" x14ac:dyDescent="0.25">
      <c r="A1" s="33" t="s">
        <v>1</v>
      </c>
      <c r="B1" s="33"/>
      <c r="C1" s="33"/>
      <c r="D1" s="33"/>
      <c r="E1" s="33"/>
      <c r="F1" s="33"/>
      <c r="G1" s="33"/>
      <c r="H1" s="33"/>
      <c r="I1" s="33"/>
    </row>
    <row r="2" spans="1:9" x14ac:dyDescent="0.25">
      <c r="A2" s="33" t="s">
        <v>28</v>
      </c>
      <c r="B2" s="33"/>
      <c r="C2" s="33"/>
      <c r="D2" s="33"/>
      <c r="E2" s="33"/>
      <c r="F2" s="33"/>
      <c r="G2" s="33"/>
      <c r="H2" s="33"/>
      <c r="I2" s="33"/>
    </row>
    <row r="3" spans="1:9" x14ac:dyDescent="0.25">
      <c r="A3" s="33" t="s">
        <v>29</v>
      </c>
      <c r="B3" s="33"/>
      <c r="C3" s="33"/>
      <c r="D3" s="33"/>
      <c r="E3" s="33"/>
      <c r="F3" s="33"/>
      <c r="G3" s="33"/>
      <c r="H3" s="33"/>
      <c r="I3" s="33"/>
    </row>
    <row r="5" spans="1:9" ht="47.25" x14ac:dyDescent="0.25">
      <c r="A5" s="5" t="s">
        <v>2</v>
      </c>
      <c r="C5" s="16" t="s">
        <v>3</v>
      </c>
      <c r="D5" s="16" t="s">
        <v>4</v>
      </c>
      <c r="E5" s="16" t="s">
        <v>5</v>
      </c>
      <c r="F5" s="16" t="s">
        <v>6</v>
      </c>
      <c r="G5" s="16" t="s">
        <v>7</v>
      </c>
      <c r="H5" s="16" t="s">
        <v>8</v>
      </c>
      <c r="I5" s="16" t="s">
        <v>19</v>
      </c>
    </row>
    <row r="6" spans="1:9" x14ac:dyDescent="0.25">
      <c r="A6" s="24" t="s">
        <v>26</v>
      </c>
      <c r="C6" s="3">
        <v>286995</v>
      </c>
      <c r="D6" s="3">
        <v>102839</v>
      </c>
      <c r="E6" s="3">
        <v>33466</v>
      </c>
      <c r="F6" s="3">
        <v>96413</v>
      </c>
      <c r="G6" s="3">
        <v>47211</v>
      </c>
      <c r="H6" s="3">
        <v>38272</v>
      </c>
      <c r="I6" s="3">
        <f>SUM(C6:H6)</f>
        <v>605196</v>
      </c>
    </row>
    <row r="7" spans="1:9" s="19" customFormat="1" ht="34.5" customHeight="1" x14ac:dyDescent="0.25">
      <c r="B7" s="20" t="s">
        <v>15</v>
      </c>
      <c r="C7" s="21">
        <v>-79724</v>
      </c>
      <c r="D7" s="21">
        <v>-18076</v>
      </c>
      <c r="E7" s="21">
        <v>-36489</v>
      </c>
      <c r="F7" s="21">
        <v>-36481</v>
      </c>
      <c r="G7" s="21">
        <v>-15696</v>
      </c>
      <c r="H7" s="21">
        <v>-31415</v>
      </c>
      <c r="I7" s="21">
        <f t="shared" ref="I7:I10" si="0">SUM(C7:H7)</f>
        <v>-217881</v>
      </c>
    </row>
    <row r="8" spans="1:9" s="19" customFormat="1" ht="34.5" customHeight="1" x14ac:dyDescent="0.25">
      <c r="B8" s="20" t="s">
        <v>16</v>
      </c>
      <c r="C8" s="21">
        <v>51800</v>
      </c>
      <c r="D8" s="21">
        <v>34619</v>
      </c>
      <c r="E8" s="21">
        <v>16198</v>
      </c>
      <c r="F8" s="21">
        <v>16631</v>
      </c>
      <c r="G8" s="21">
        <v>5570</v>
      </c>
      <c r="H8" s="21">
        <v>5270</v>
      </c>
      <c r="I8" s="21">
        <f t="shared" si="0"/>
        <v>130088</v>
      </c>
    </row>
    <row r="9" spans="1:9" s="19" customFormat="1" ht="34.5" customHeight="1" x14ac:dyDescent="0.25">
      <c r="B9" s="20" t="s">
        <v>17</v>
      </c>
      <c r="C9" s="21">
        <v>39675</v>
      </c>
      <c r="D9" s="21">
        <v>-19375</v>
      </c>
      <c r="E9" s="21">
        <v>38621</v>
      </c>
      <c r="F9" s="21">
        <v>12173</v>
      </c>
      <c r="G9" s="21">
        <v>5443</v>
      </c>
      <c r="H9" s="21">
        <v>12142</v>
      </c>
      <c r="I9" s="21">
        <f t="shared" si="0"/>
        <v>88679</v>
      </c>
    </row>
    <row r="10" spans="1:9" s="19" customFormat="1" ht="34.5" customHeight="1" x14ac:dyDescent="0.25">
      <c r="B10" s="20" t="s">
        <v>18</v>
      </c>
      <c r="C10" s="21">
        <v>0</v>
      </c>
      <c r="D10" s="21">
        <v>0</v>
      </c>
      <c r="E10" s="21">
        <v>-2292</v>
      </c>
      <c r="F10" s="21">
        <v>-5065</v>
      </c>
      <c r="G10" s="21">
        <v>-882</v>
      </c>
      <c r="H10" s="21">
        <v>0</v>
      </c>
      <c r="I10" s="21">
        <f t="shared" si="0"/>
        <v>-8239</v>
      </c>
    </row>
    <row r="11" spans="1:9" ht="16.5" thickBot="1" x14ac:dyDescent="0.3">
      <c r="A11" s="24" t="s">
        <v>27</v>
      </c>
      <c r="C11" s="4">
        <f>SUM(C6:C10)</f>
        <v>298746</v>
      </c>
      <c r="D11" s="4">
        <f t="shared" ref="D11:I11" si="1">SUM(D6:D10)</f>
        <v>100007</v>
      </c>
      <c r="E11" s="4">
        <f t="shared" si="1"/>
        <v>49504</v>
      </c>
      <c r="F11" s="4">
        <f t="shared" si="1"/>
        <v>83671</v>
      </c>
      <c r="G11" s="4">
        <f t="shared" si="1"/>
        <v>41646</v>
      </c>
      <c r="H11" s="4">
        <f t="shared" si="1"/>
        <v>24269</v>
      </c>
      <c r="I11" s="4">
        <f t="shared" si="1"/>
        <v>597843</v>
      </c>
    </row>
    <row r="12" spans="1:9" ht="16.5" thickTop="1" x14ac:dyDescent="0.25"/>
  </sheetData>
  <mergeCells count="3">
    <mergeCell ref="A1:I1"/>
    <mergeCell ref="A2:I2"/>
    <mergeCell ref="A3:I3"/>
  </mergeCells>
  <phoneticPr fontId="3" type="noConversion"/>
  <pageMargins left="0.7" right="0.7" top="0.75" bottom="0.75" header="0.3" footer="0.3"/>
  <pageSetup scale="8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Exhibit A</vt:lpstr>
      <vt:lpstr>Exhibit B</vt:lpstr>
      <vt:lpstr>Exhibit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Wendy Tietz</cp:lastModifiedBy>
  <cp:lastPrinted>2016-10-07T00:34:31Z</cp:lastPrinted>
  <dcterms:created xsi:type="dcterms:W3CDTF">2016-10-06T21:17:17Z</dcterms:created>
  <dcterms:modified xsi:type="dcterms:W3CDTF">2016-10-07T14:55:11Z</dcterms:modified>
</cp:coreProperties>
</file>